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hidePivotFieldList="1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695d720584797201/Desktop/"/>
    </mc:Choice>
  </mc:AlternateContent>
  <xr:revisionPtr revIDLastSave="36" documentId="8_{F52E553A-F96C-4E3E-8024-11E88DA66563}" xr6:coauthVersionLast="47" xr6:coauthVersionMax="47" xr10:uidLastSave="{7B4F1F1A-F194-4142-91D5-23663ED1305B}"/>
  <bookViews>
    <workbookView xWindow="-120" yWindow="-120" windowWidth="20730" windowHeight="11040" activeTab="1" xr2:uid="{00000000-000D-0000-FFFF-FFFF00000000}"/>
  </bookViews>
  <sheets>
    <sheet name="FLIP CALCULATOR" sheetId="1" r:id="rId1"/>
    <sheet name="Repair Budget" sheetId="2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4" i="2" l="1"/>
  <c r="B15" i="2" l="1"/>
  <c r="B16" i="2" s="1"/>
  <c r="C34" i="1" l="1"/>
  <c r="C20" i="1"/>
  <c r="C18" i="1"/>
  <c r="C14" i="1" s="1"/>
  <c r="B22" i="1"/>
  <c r="C15" i="1"/>
  <c r="C21" i="1" s="1"/>
  <c r="C19" i="1"/>
  <c r="C22" i="1" l="1"/>
  <c r="C23" i="1" s="1"/>
  <c r="C10" i="1" s="1"/>
  <c r="C25" i="1"/>
  <c r="E27" i="1" l="1"/>
  <c r="F27" i="1" s="1"/>
  <c r="E26" i="1"/>
  <c r="F26" i="1" s="1"/>
  <c r="E25" i="1"/>
  <c r="F25" i="1" s="1"/>
  <c r="E24" i="1"/>
  <c r="F24" i="1" s="1"/>
  <c r="E23" i="1"/>
  <c r="F23" i="1" s="1"/>
  <c r="E22" i="1"/>
  <c r="F22" i="1" s="1"/>
  <c r="E21" i="1"/>
  <c r="F21" i="1" s="1"/>
  <c r="E20" i="1"/>
  <c r="F20" i="1" s="1"/>
  <c r="E19" i="1"/>
  <c r="F19" i="1" s="1"/>
  <c r="C27" i="1" l="1"/>
  <c r="C26" i="1"/>
  <c r="C31" i="1" l="1"/>
  <c r="C16" i="1" l="1"/>
  <c r="C30" i="1" l="1"/>
  <c r="C33" i="1"/>
  <c r="G26" i="1" l="1"/>
  <c r="G24" i="1"/>
  <c r="G19" i="1"/>
  <c r="G22" i="1"/>
  <c r="G25" i="1"/>
  <c r="G23" i="1"/>
  <c r="F12" i="1" s="1"/>
  <c r="G21" i="1"/>
  <c r="G20" i="1"/>
  <c r="G27" i="1"/>
</calcChain>
</file>

<file path=xl/sharedStrings.xml><?xml version="1.0" encoding="utf-8"?>
<sst xmlns="http://schemas.openxmlformats.org/spreadsheetml/2006/main" count="67" uniqueCount="51">
  <si>
    <t>ARV</t>
  </si>
  <si>
    <t>Profit</t>
  </si>
  <si>
    <t>HML Points</t>
  </si>
  <si>
    <t>TPC plus $ cost</t>
  </si>
  <si>
    <t>HML LTV (ARV)</t>
  </si>
  <si>
    <t>Straight</t>
  </si>
  <si>
    <t>Profit Min %</t>
  </si>
  <si>
    <t>Profit Min $</t>
  </si>
  <si>
    <t>Projection</t>
  </si>
  <si>
    <t>as % of ARV</t>
  </si>
  <si>
    <t>Annual</t>
  </si>
  <si>
    <t>Yes</t>
  </si>
  <si>
    <t>No</t>
  </si>
  <si>
    <t>Property Address</t>
  </si>
  <si>
    <t>Project Months</t>
  </si>
  <si>
    <t>Purchase Price</t>
  </si>
  <si>
    <t xml:space="preserve">Closing Costs </t>
  </si>
  <si>
    <t>Holding Costs</t>
  </si>
  <si>
    <t>Total Project Costs</t>
  </si>
  <si>
    <t>HML LOAN AMOUNT</t>
  </si>
  <si>
    <t>HML Total Interest</t>
  </si>
  <si>
    <t>HML Admin Fees</t>
  </si>
  <si>
    <t>Down Payment</t>
  </si>
  <si>
    <t>HML Total Fees</t>
  </si>
  <si>
    <t>HML Interest Rate</t>
  </si>
  <si>
    <t>Resale Closing Costs</t>
  </si>
  <si>
    <t>Resale Price</t>
  </si>
  <si>
    <t>Minus CC</t>
  </si>
  <si>
    <t>Repair Budget</t>
  </si>
  <si>
    <t>Repair Cost</t>
  </si>
  <si>
    <t>Closing/Holding Costs</t>
  </si>
  <si>
    <t>Total Initial Purchase Price</t>
  </si>
  <si>
    <t>**</t>
  </si>
  <si>
    <t>Resale RE Commissions</t>
  </si>
  <si>
    <t>Repair Costs</t>
  </si>
  <si>
    <t>Amount</t>
  </si>
  <si>
    <t>Roof</t>
  </si>
  <si>
    <t>HVAC</t>
  </si>
  <si>
    <t>Plumbing</t>
  </si>
  <si>
    <t>Electrical</t>
  </si>
  <si>
    <t>Siding</t>
  </si>
  <si>
    <t>Cabinets</t>
  </si>
  <si>
    <t>Floor Coverings</t>
  </si>
  <si>
    <t>Paint</t>
  </si>
  <si>
    <t>Landscaping</t>
  </si>
  <si>
    <t>Decks</t>
  </si>
  <si>
    <t>Demo/Debris Removal</t>
  </si>
  <si>
    <t>Miscellaneous</t>
  </si>
  <si>
    <t>SUBTOTAL</t>
  </si>
  <si>
    <t>15% overage</t>
  </si>
  <si>
    <t>TOTAL REPAIR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</si>
</sst>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5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1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164" fontId="0" fillId="0" borderId="0" xfId="2" applyNumberFormat="1" applyFont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2" fillId="2" borderId="11" xfId="0" applyFont="1" applyFill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44" fontId="2" fillId="0" borderId="1" xfId="1" applyFont="1" applyBorder="1" applyAlignment="1" applyProtection="1">
      <alignment vertical="center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44" fontId="2" fillId="0" borderId="0" xfId="1" applyFont="1" applyFill="1" applyBorder="1" applyAlignment="1" applyProtection="1">
      <alignment vertical="center"/>
      <protection hidden="1"/>
    </xf>
    <xf numFmtId="0" fontId="2" fillId="0" borderId="12" xfId="0" applyFont="1" applyBorder="1" applyAlignment="1" applyProtection="1">
      <alignment horizontal="center" vertical="center"/>
      <protection hidden="1"/>
    </xf>
    <xf numFmtId="44" fontId="0" fillId="0" borderId="0" xfId="1" applyFont="1" applyAlignment="1" applyProtection="1">
      <alignment vertical="center"/>
      <protection hidden="1"/>
    </xf>
    <xf numFmtId="164" fontId="0" fillId="0" borderId="0" xfId="2" applyNumberFormat="1" applyFont="1" applyFill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44" fontId="0" fillId="0" borderId="0" xfId="0" applyNumberForma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44" fontId="2" fillId="0" borderId="0" xfId="0" applyNumberFormat="1" applyFont="1" applyAlignment="1" applyProtection="1">
      <alignment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164" fontId="2" fillId="0" borderId="0" xfId="2" applyNumberFormat="1" applyFont="1" applyFill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44" fontId="0" fillId="0" borderId="19" xfId="0" applyNumberFormat="1" applyBorder="1" applyAlignment="1" applyProtection="1">
      <alignment vertical="center"/>
      <protection hidden="1"/>
    </xf>
    <xf numFmtId="44" fontId="2" fillId="0" borderId="1" xfId="1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44" fontId="0" fillId="0" borderId="20" xfId="1" applyFont="1" applyBorder="1" applyAlignment="1" applyProtection="1">
      <alignment vertical="center"/>
      <protection hidden="1"/>
    </xf>
    <xf numFmtId="44" fontId="2" fillId="0" borderId="14" xfId="0" applyNumberFormat="1" applyFont="1" applyBorder="1" applyAlignment="1" applyProtection="1">
      <alignment horizontal="center" vertical="center"/>
      <protection hidden="1"/>
    </xf>
    <xf numFmtId="44" fontId="0" fillId="0" borderId="7" xfId="1" applyFont="1" applyBorder="1" applyAlignment="1" applyProtection="1">
      <alignment horizontal="center" vertical="center"/>
      <protection hidden="1"/>
    </xf>
    <xf numFmtId="44" fontId="0" fillId="0" borderId="16" xfId="0" applyNumberFormat="1" applyBorder="1" applyAlignment="1" applyProtection="1">
      <alignment horizontal="center" vertical="center"/>
      <protection hidden="1"/>
    </xf>
    <xf numFmtId="44" fontId="2" fillId="0" borderId="5" xfId="0" applyNumberFormat="1" applyFont="1" applyBorder="1" applyAlignment="1" applyProtection="1">
      <alignment horizontal="center" vertical="center"/>
      <protection hidden="1"/>
    </xf>
    <xf numFmtId="44" fontId="0" fillId="0" borderId="19" xfId="1" applyFont="1" applyBorder="1" applyAlignment="1" applyProtection="1">
      <alignment horizontal="center" vertical="center"/>
      <protection hidden="1"/>
    </xf>
    <xf numFmtId="44" fontId="0" fillId="0" borderId="17" xfId="0" applyNumberFormat="1" applyBorder="1" applyAlignment="1" applyProtection="1">
      <alignment horizontal="center" vertical="center"/>
      <protection hidden="1"/>
    </xf>
    <xf numFmtId="44" fontId="0" fillId="0" borderId="7" xfId="0" applyNumberFormat="1" applyBorder="1" applyAlignment="1" applyProtection="1">
      <alignment vertical="center"/>
      <protection hidden="1"/>
    </xf>
    <xf numFmtId="44" fontId="2" fillId="0" borderId="15" xfId="0" applyNumberFormat="1" applyFont="1" applyBorder="1" applyAlignment="1" applyProtection="1">
      <alignment horizontal="center" vertical="center"/>
      <protection hidden="1"/>
    </xf>
    <xf numFmtId="44" fontId="0" fillId="0" borderId="21" xfId="1" applyFont="1" applyBorder="1" applyAlignment="1" applyProtection="1">
      <alignment horizontal="center" vertical="center"/>
      <protection hidden="1"/>
    </xf>
    <xf numFmtId="44" fontId="0" fillId="0" borderId="18" xfId="0" applyNumberFormat="1" applyBorder="1" applyAlignment="1" applyProtection="1">
      <alignment horizontal="center" vertical="center"/>
      <protection hidden="1"/>
    </xf>
    <xf numFmtId="44" fontId="2" fillId="0" borderId="6" xfId="0" applyNumberFormat="1" applyFont="1" applyBorder="1" applyAlignment="1" applyProtection="1">
      <alignment horizontal="center" vertical="center"/>
      <protection hidden="1"/>
    </xf>
    <xf numFmtId="44" fontId="0" fillId="0" borderId="13" xfId="1" applyFont="1" applyBorder="1" applyAlignment="1" applyProtection="1">
      <alignment horizontal="center" vertical="center"/>
      <protection hidden="1"/>
    </xf>
    <xf numFmtId="44" fontId="0" fillId="0" borderId="9" xfId="0" applyNumberForma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hidden="1"/>
    </xf>
    <xf numFmtId="44" fontId="6" fillId="0" borderId="0" xfId="1" applyFont="1" applyFill="1" applyBorder="1" applyAlignment="1" applyProtection="1">
      <alignment vertical="center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44" fontId="2" fillId="3" borderId="22" xfId="1" applyFont="1" applyFill="1" applyBorder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44" fontId="2" fillId="0" borderId="13" xfId="0" applyNumberFormat="1" applyFont="1" applyBorder="1" applyAlignment="1" applyProtection="1">
      <alignment vertical="center"/>
      <protection hidden="1"/>
    </xf>
    <xf numFmtId="0" fontId="9" fillId="0" borderId="0" xfId="0" applyFont="1" applyAlignment="1">
      <alignment horizontal="center" vertical="center" wrapText="1"/>
    </xf>
    <xf numFmtId="44" fontId="2" fillId="0" borderId="0" xfId="1" applyFont="1" applyFill="1" applyBorder="1" applyAlignment="1" applyProtection="1">
      <alignment horizontal="center" vertical="center"/>
      <protection hidden="1"/>
    </xf>
    <xf numFmtId="10" fontId="2" fillId="0" borderId="0" xfId="2" applyNumberFormat="1" applyFont="1" applyFill="1" applyBorder="1" applyAlignment="1" applyProtection="1">
      <alignment horizontal="center" vertical="center"/>
      <protection hidden="1"/>
    </xf>
    <xf numFmtId="44" fontId="0" fillId="0" borderId="8" xfId="0" applyNumberFormat="1" applyBorder="1" applyAlignment="1" applyProtection="1">
      <alignment vertical="center"/>
      <protection hidden="1"/>
    </xf>
    <xf numFmtId="0" fontId="0" fillId="0" borderId="25" xfId="0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horizontal="center" vertical="center"/>
      <protection hidden="1"/>
    </xf>
    <xf numFmtId="44" fontId="0" fillId="0" borderId="0" xfId="1" applyFont="1" applyFill="1" applyAlignment="1" applyProtection="1">
      <alignment horizontal="center" vertical="center"/>
      <protection hidden="1"/>
    </xf>
    <xf numFmtId="44" fontId="2" fillId="0" borderId="0" xfId="0" applyNumberFormat="1" applyFont="1" applyAlignment="1" applyProtection="1">
      <alignment horizontal="center" vertical="center"/>
      <protection hidden="1"/>
    </xf>
    <xf numFmtId="44" fontId="0" fillId="0" borderId="0" xfId="0" applyNumberFormat="1" applyAlignment="1" applyProtection="1">
      <alignment horizontal="center" vertical="center"/>
      <protection hidden="1"/>
    </xf>
    <xf numFmtId="44" fontId="0" fillId="0" borderId="0" xfId="1" applyFont="1" applyFill="1" applyBorder="1" applyAlignment="1" applyProtection="1">
      <alignment horizontal="center" vertical="center"/>
      <protection hidden="1"/>
    </xf>
    <xf numFmtId="44" fontId="10" fillId="2" borderId="22" xfId="1" applyFont="1" applyFill="1" applyBorder="1" applyAlignment="1" applyProtection="1">
      <alignment vertical="center"/>
      <protection hidden="1"/>
    </xf>
    <xf numFmtId="44" fontId="2" fillId="4" borderId="13" xfId="1" applyFont="1" applyFill="1" applyBorder="1" applyAlignment="1" applyProtection="1">
      <alignment vertical="center"/>
      <protection hidden="1"/>
    </xf>
    <xf numFmtId="164" fontId="2" fillId="4" borderId="1" xfId="2" applyNumberFormat="1" applyFont="1" applyFill="1" applyBorder="1" applyAlignment="1" applyProtection="1">
      <alignment horizontal="center" vertical="center"/>
      <protection hidden="1"/>
    </xf>
    <xf numFmtId="164" fontId="2" fillId="4" borderId="13" xfId="2" applyNumberFormat="1" applyFont="1" applyFill="1" applyBorder="1" applyAlignment="1" applyProtection="1">
      <alignment horizontal="center" vertical="center"/>
      <protection hidden="1"/>
    </xf>
    <xf numFmtId="164" fontId="2" fillId="4" borderId="11" xfId="2" applyNumberFormat="1" applyFont="1" applyFill="1" applyBorder="1" applyAlignment="1" applyProtection="1">
      <alignment horizontal="center" vertical="center"/>
      <protection hidden="1"/>
    </xf>
    <xf numFmtId="10" fontId="2" fillId="4" borderId="26" xfId="2" applyNumberFormat="1" applyFont="1" applyFill="1" applyBorder="1" applyAlignment="1" applyProtection="1">
      <alignment horizontal="center" vertical="center"/>
      <protection hidden="1"/>
    </xf>
    <xf numFmtId="10" fontId="2" fillId="4" borderId="24" xfId="2" applyNumberFormat="1" applyFont="1" applyFill="1" applyBorder="1" applyAlignment="1" applyProtection="1">
      <alignment horizontal="center" vertical="center"/>
      <protection hidden="1"/>
    </xf>
    <xf numFmtId="44" fontId="2" fillId="0" borderId="1" xfId="0" applyNumberFormat="1" applyFont="1" applyBorder="1" applyAlignment="1" applyProtection="1">
      <alignment vertical="center"/>
      <protection hidden="1"/>
    </xf>
    <xf numFmtId="44" fontId="2" fillId="0" borderId="11" xfId="1" applyFont="1" applyFill="1" applyBorder="1" applyAlignment="1" applyProtection="1">
      <alignment vertical="center"/>
      <protection hidden="1"/>
    </xf>
    <xf numFmtId="9" fontId="2" fillId="0" borderId="1" xfId="2" applyFont="1" applyFill="1" applyBorder="1" applyAlignment="1" applyProtection="1">
      <alignment horizontal="center"/>
      <protection hidden="1"/>
    </xf>
    <xf numFmtId="44" fontId="2" fillId="0" borderId="2" xfId="0" applyNumberFormat="1" applyFont="1" applyBorder="1" applyAlignment="1" applyProtection="1">
      <alignment horizontal="center" vertical="center"/>
      <protection hidden="1"/>
    </xf>
    <xf numFmtId="44" fontId="0" fillId="0" borderId="1" xfId="1" applyFont="1" applyFill="1" applyBorder="1" applyAlignment="1" applyProtection="1">
      <alignment horizontal="center" vertical="center"/>
      <protection hidden="1"/>
    </xf>
    <xf numFmtId="44" fontId="2" fillId="0" borderId="3" xfId="0" applyNumberFormat="1" applyFont="1" applyBorder="1" applyAlignment="1" applyProtection="1">
      <alignment horizontal="center" vertical="center"/>
      <protection hidden="1"/>
    </xf>
    <xf numFmtId="44" fontId="2" fillId="0" borderId="1" xfId="1" applyFont="1" applyFill="1" applyBorder="1" applyAlignment="1" applyProtection="1">
      <alignment vertical="center"/>
      <protection hidden="1"/>
    </xf>
    <xf numFmtId="0" fontId="11" fillId="0" borderId="0" xfId="0" applyFont="1" applyAlignment="1">
      <alignment horizontal="center" vertical="center" wrapText="1"/>
    </xf>
    <xf numFmtId="44" fontId="2" fillId="0" borderId="0" xfId="1" applyFont="1" applyFill="1" applyBorder="1" applyAlignment="1" applyProtection="1">
      <alignment horizontal="left" vertical="center"/>
      <protection hidden="1"/>
    </xf>
    <xf numFmtId="44" fontId="1" fillId="0" borderId="0" xfId="1" applyFont="1" applyFill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2" fillId="4" borderId="1" xfId="0" applyFont="1" applyFill="1" applyBorder="1" applyAlignment="1" applyProtection="1">
      <alignment horizontal="right" vertical="center"/>
      <protection hidden="1"/>
    </xf>
    <xf numFmtId="44" fontId="2" fillId="0" borderId="22" xfId="1" applyFont="1" applyFill="1" applyBorder="1" applyAlignment="1" applyProtection="1">
      <alignment vertical="center"/>
      <protection hidden="1"/>
    </xf>
    <xf numFmtId="44" fontId="2" fillId="4" borderId="22" xfId="1" applyFont="1" applyFill="1" applyBorder="1" applyAlignment="1" applyProtection="1">
      <alignment vertical="center"/>
      <protection hidden="1"/>
    </xf>
    <xf numFmtId="44" fontId="2" fillId="0" borderId="22" xfId="2" applyNumberFormat="1" applyFont="1" applyFill="1" applyBorder="1" applyAlignment="1" applyProtection="1">
      <alignment horizontal="center" vertical="center"/>
      <protection hidden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0" fillId="0" borderId="25" xfId="0" applyBorder="1" applyAlignment="1">
      <alignment horizontal="center"/>
    </xf>
    <xf numFmtId="4" fontId="0" fillId="2" borderId="26" xfId="0" applyNumberFormat="1" applyFill="1" applyBorder="1"/>
    <xf numFmtId="0" fontId="0" fillId="0" borderId="27" xfId="0" applyBorder="1" applyAlignment="1">
      <alignment horizontal="center"/>
    </xf>
    <xf numFmtId="4" fontId="0" fillId="2" borderId="28" xfId="0" applyNumberFormat="1" applyFill="1" applyBorder="1"/>
    <xf numFmtId="0" fontId="0" fillId="0" borderId="29" xfId="0" applyBorder="1" applyAlignment="1">
      <alignment horizontal="center"/>
    </xf>
    <xf numFmtId="4" fontId="0" fillId="2" borderId="30" xfId="0" applyNumberFormat="1" applyFill="1" applyBorder="1"/>
    <xf numFmtId="0" fontId="0" fillId="5" borderId="27" xfId="0" applyFill="1" applyBorder="1" applyAlignment="1">
      <alignment horizontal="center"/>
    </xf>
    <xf numFmtId="4" fontId="0" fillId="5" borderId="28" xfId="0" applyNumberFormat="1" applyFill="1" applyBorder="1"/>
    <xf numFmtId="4" fontId="0" fillId="0" borderId="28" xfId="0" applyNumberFormat="1" applyBorder="1"/>
    <xf numFmtId="0" fontId="0" fillId="6" borderId="23" xfId="0" applyFill="1" applyBorder="1"/>
    <xf numFmtId="4" fontId="0" fillId="6" borderId="24" xfId="0" applyNumberFormat="1" applyFill="1" applyBorder="1"/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F500"/>
      <color rgb="FF7CF53E"/>
      <color rgb="FFE361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1089572</xdr:colOff>
      <xdr:row>0</xdr:row>
      <xdr:rowOff>154780</xdr:rowOff>
    </xdr:from>
    <xdr:to>
      <xdr:col>4</xdr:col>
      <xdr:colOff>599229</xdr:colOff>
      <xdr:row>3</xdr:row>
      <xdr:rowOff>190499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5C4E3F-68CC-8C32-BA92-66C6EA618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150" y="154780"/>
          <a:ext cx="1337267" cy="1071563"/>
        </a:xfrm>
        <a:prstGeom prst="rect">
          <a:avLst/>
        </a:prstGeom>
      </xdr:spPr>
    </xdr:pic>
    <xdr:clientData/>
  </xdr:twoCellAnchor>
  <xdr:oneCellAnchor>
    <xdr:from>
      <xdr:col>4</xdr:col>
      <xdr:colOff>797717</xdr:colOff>
      <xdr:row>0</xdr:row>
      <xdr:rowOff>506015</xdr:rowOff>
    </xdr:from>
    <xdr:ext cx="1410891" cy="40536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A5C99F6-9090-9C0C-2F98-4DBE504D6F22}"/>
            </a:ext>
          </a:extLst>
        </xdr:cNvPr>
        <xdr:cNvSpPr txBox="1"/>
      </xdr:nvSpPr>
      <xdr:spPr>
        <a:xfrm>
          <a:off x="4202905" y="506015"/>
          <a:ext cx="1410891" cy="405367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000" b="1">
              <a:solidFill>
                <a:srgbClr val="FF0000"/>
              </a:solidFill>
            </a:rPr>
            <a:t>Insert </a:t>
          </a:r>
          <a:r>
            <a:rPr lang="en-US" sz="1000" b="1" baseline="0">
              <a:solidFill>
                <a:srgbClr val="FF0000"/>
              </a:solidFill>
            </a:rPr>
            <a:t>information into the cells with "**". </a:t>
          </a:r>
          <a:endParaRPr lang="en-US" sz="1000" b="1">
            <a:solidFill>
              <a:srgbClr val="FF0000"/>
            </a:solidFill>
          </a:endParaRPr>
        </a:p>
      </xdr:txBody>
    </xdr:sp>
    <xdr:clientData/>
  </xdr:oneCellAnchor>
  <xdr:oneCellAnchor>
    <xdr:from>
      <xdr:col>1</xdr:col>
      <xdr:colOff>988219</xdr:colOff>
      <xdr:row>0</xdr:row>
      <xdr:rowOff>342901</xdr:rowOff>
    </xdr:from>
    <xdr:ext cx="1464469" cy="841771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856E8E71-E0F6-DA8F-B14A-9A2FE23BEBEA}"/>
            </a:ext>
          </a:extLst>
        </xdr:cNvPr>
        <xdr:cNvSpPr txBox="1"/>
      </xdr:nvSpPr>
      <xdr:spPr>
        <a:xfrm>
          <a:off x="1006078" y="342901"/>
          <a:ext cx="1464469" cy="841771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400" b="1" i="1" u="sng" strike="noStrike">
              <a:solidFill>
                <a:srgbClr val="FF0000"/>
              </a:solidFill>
              <a:effectLst/>
              <a:latin typeface="Agency FB" panose="020B0503020202020204" pitchFamily="34" charset="0"/>
              <a:ea typeface="+mn-ea"/>
              <a:cs typeface="+mn-cs"/>
            </a:rPr>
            <a:t>Ross Real Estate Mastery - Fix &amp; Flip Calculator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B1:Z64"/>
  <sheetViews>
    <sheetView zoomScale="160" zoomScaleNormal="160" workbookViewId="0">
      <selection activeCell="E34" sqref="E34"/>
    </sheetView>
  </sheetViews>
  <sheetFormatPr defaultColWidth="8.85546875" defaultRowHeight="15" x14ac:dyDescent="0.25"/>
  <cols>
    <col min="1" max="1" width="0.28515625" style="1" customWidth="1"/>
    <col min="2" max="2" width="23.42578125" style="2" customWidth="1"/>
    <col min="3" max="3" width="21.7109375" style="1" customWidth="1"/>
    <col min="4" max="4" width="5.7109375" style="2" customWidth="1"/>
    <col min="5" max="5" width="20" style="3" customWidth="1"/>
    <col min="6" max="6" width="18.7109375" style="4" customWidth="1"/>
    <col min="7" max="7" width="14" style="2" customWidth="1"/>
    <col min="8" max="8" width="12.140625" style="1" customWidth="1"/>
    <col min="9" max="9" width="16.42578125" style="1" customWidth="1"/>
    <col min="10" max="10" width="1.140625" style="1" customWidth="1"/>
    <col min="11" max="11" width="12" style="1" customWidth="1"/>
    <col min="12" max="12" width="12" style="2" customWidth="1"/>
    <col min="13" max="13" width="12" style="1" customWidth="1"/>
    <col min="14" max="14" width="12" style="2" customWidth="1"/>
    <col min="15" max="25" width="12" style="1" customWidth="1"/>
    <col min="26" max="26" width="8.85546875" style="2"/>
    <col min="27" max="16384" width="8.85546875" style="1"/>
  </cols>
  <sheetData>
    <row r="1" spans="2:26" ht="51.75" customHeight="1" x14ac:dyDescent="0.25">
      <c r="B1" s="55"/>
      <c r="C1" s="55"/>
      <c r="D1" s="79"/>
      <c r="E1" s="55"/>
    </row>
    <row r="2" spans="2:26" ht="15" customHeight="1" x14ac:dyDescent="0.25"/>
    <row r="3" spans="2:26" ht="15" customHeight="1" x14ac:dyDescent="0.25"/>
    <row r="4" spans="2:26" ht="15" customHeight="1" x14ac:dyDescent="0.25">
      <c r="B4" s="47"/>
      <c r="C4" s="47"/>
      <c r="D4" s="47"/>
      <c r="E4" s="47"/>
      <c r="F4" s="47"/>
      <c r="G4" s="47"/>
      <c r="H4" s="47"/>
      <c r="I4" s="47"/>
    </row>
    <row r="5" spans="2:26" ht="15" customHeight="1" thickBot="1" x14ac:dyDescent="0.3">
      <c r="B5" s="5"/>
      <c r="C5" s="6"/>
      <c r="D5" s="5"/>
      <c r="E5" s="7"/>
      <c r="F5" s="8"/>
      <c r="G5" s="5"/>
      <c r="H5" s="6"/>
      <c r="I5" s="6"/>
      <c r="J5" s="6"/>
      <c r="Z5" s="2" t="s">
        <v>10</v>
      </c>
    </row>
    <row r="6" spans="2:26" ht="15" customHeight="1" thickBot="1" x14ac:dyDescent="0.3">
      <c r="B6" s="9" t="s">
        <v>13</v>
      </c>
      <c r="C6" s="10"/>
      <c r="D6" s="7"/>
      <c r="E6" s="11" t="s">
        <v>4</v>
      </c>
      <c r="F6" s="67"/>
      <c r="G6" s="82" t="s">
        <v>32</v>
      </c>
      <c r="J6" s="6"/>
      <c r="L6" s="1"/>
      <c r="N6" s="1"/>
      <c r="Z6" s="2" t="s">
        <v>5</v>
      </c>
    </row>
    <row r="7" spans="2:26" ht="15" customHeight="1" thickBot="1" x14ac:dyDescent="0.3">
      <c r="B7" s="13" t="s">
        <v>14</v>
      </c>
      <c r="C7" s="84"/>
      <c r="D7" s="83" t="s">
        <v>32</v>
      </c>
      <c r="E7" s="11" t="s">
        <v>2</v>
      </c>
      <c r="F7" s="67"/>
      <c r="G7" s="82" t="s">
        <v>32</v>
      </c>
      <c r="J7" s="6"/>
      <c r="L7" s="1"/>
      <c r="N7" s="1"/>
      <c r="Z7" s="2" t="s">
        <v>12</v>
      </c>
    </row>
    <row r="8" spans="2:26" ht="15" customHeight="1" thickBot="1" x14ac:dyDescent="0.3">
      <c r="B8" s="15" t="s">
        <v>0</v>
      </c>
      <c r="C8" s="66"/>
      <c r="D8" s="16" t="s">
        <v>32</v>
      </c>
      <c r="E8" s="17" t="s">
        <v>24</v>
      </c>
      <c r="F8" s="68"/>
      <c r="G8" s="82" t="s">
        <v>32</v>
      </c>
      <c r="J8" s="6"/>
      <c r="L8" s="1"/>
      <c r="N8" s="1"/>
      <c r="Z8" s="2" t="s">
        <v>11</v>
      </c>
    </row>
    <row r="9" spans="2:26" ht="15" customHeight="1" thickBot="1" x14ac:dyDescent="0.3">
      <c r="B9" s="5"/>
      <c r="C9" s="18"/>
      <c r="D9" s="61"/>
      <c r="E9" s="7"/>
      <c r="F9" s="19"/>
      <c r="G9" s="5"/>
      <c r="H9" s="52"/>
      <c r="I9" s="53"/>
      <c r="J9" s="6"/>
      <c r="L9" s="1"/>
      <c r="N9" s="1"/>
    </row>
    <row r="10" spans="2:26" ht="15" customHeight="1" thickBot="1" x14ac:dyDescent="0.3">
      <c r="B10" s="50" t="s">
        <v>15</v>
      </c>
      <c r="C10" s="85">
        <f>C23</f>
        <v>0</v>
      </c>
      <c r="D10" s="56"/>
      <c r="E10" s="12" t="s">
        <v>6</v>
      </c>
      <c r="F10" s="69"/>
      <c r="G10" s="82" t="s">
        <v>32</v>
      </c>
      <c r="H10" s="6"/>
      <c r="I10" s="6"/>
      <c r="J10" s="6"/>
      <c r="L10" s="1"/>
      <c r="N10" s="1"/>
    </row>
    <row r="11" spans="2:26" ht="15" customHeight="1" thickBot="1" x14ac:dyDescent="0.3">
      <c r="B11" s="50" t="s">
        <v>28</v>
      </c>
      <c r="C11" s="86"/>
      <c r="D11" s="80" t="s">
        <v>32</v>
      </c>
      <c r="E11" s="11" t="s">
        <v>7</v>
      </c>
      <c r="F11" s="14">
        <v>0</v>
      </c>
      <c r="G11" s="5"/>
      <c r="H11" s="23"/>
      <c r="I11" s="23"/>
      <c r="J11" s="23"/>
      <c r="L11" s="1"/>
      <c r="N11" s="1"/>
    </row>
    <row r="12" spans="2:26" ht="15" customHeight="1" thickBot="1" x14ac:dyDescent="0.3">
      <c r="B12" s="50" t="s">
        <v>16</v>
      </c>
      <c r="C12" s="86"/>
      <c r="D12" s="81" t="s">
        <v>32</v>
      </c>
      <c r="E12" s="17" t="s">
        <v>8</v>
      </c>
      <c r="F12" s="54">
        <f>G23</f>
        <v>0</v>
      </c>
      <c r="G12" s="24"/>
      <c r="H12" s="25"/>
      <c r="I12" s="25"/>
      <c r="J12" s="25"/>
      <c r="L12" s="1"/>
      <c r="N12" s="1"/>
    </row>
    <row r="13" spans="2:26" ht="15" customHeight="1" thickBot="1" x14ac:dyDescent="0.3">
      <c r="B13" s="50" t="s">
        <v>17</v>
      </c>
      <c r="C13" s="86"/>
      <c r="D13" s="80" t="s">
        <v>32</v>
      </c>
      <c r="E13" s="7"/>
      <c r="F13" s="27"/>
      <c r="G13" s="5"/>
      <c r="H13" s="23"/>
      <c r="I13" s="23"/>
      <c r="J13" s="23"/>
      <c r="N13" s="1"/>
    </row>
    <row r="14" spans="2:26" ht="15" customHeight="1" x14ac:dyDescent="0.25">
      <c r="B14" s="50" t="s">
        <v>33</v>
      </c>
      <c r="C14" s="87">
        <f>F14*C18</f>
        <v>0</v>
      </c>
      <c r="D14" s="56"/>
      <c r="E14" s="59" t="s">
        <v>33</v>
      </c>
      <c r="F14" s="70"/>
      <c r="G14" s="82" t="s">
        <v>32</v>
      </c>
      <c r="H14" s="23"/>
      <c r="I14" s="23"/>
      <c r="J14" s="23"/>
      <c r="N14" s="1"/>
    </row>
    <row r="15" spans="2:26" ht="15" customHeight="1" thickBot="1" x14ac:dyDescent="0.3">
      <c r="B15" s="50" t="s">
        <v>25</v>
      </c>
      <c r="C15" s="87">
        <f>F15*C8</f>
        <v>0</v>
      </c>
      <c r="D15" s="56"/>
      <c r="E15" s="60" t="s">
        <v>25</v>
      </c>
      <c r="F15" s="71"/>
      <c r="G15" s="82" t="s">
        <v>32</v>
      </c>
      <c r="H15" s="23"/>
      <c r="I15" s="23"/>
      <c r="J15" s="23"/>
      <c r="N15" s="1"/>
    </row>
    <row r="16" spans="2:26" ht="15" customHeight="1" x14ac:dyDescent="0.25">
      <c r="B16" s="50" t="s">
        <v>18</v>
      </c>
      <c r="C16" s="85">
        <f>SUM(C10:C15)</f>
        <v>0</v>
      </c>
      <c r="D16" s="56"/>
      <c r="E16" s="1"/>
      <c r="F16" s="1"/>
      <c r="G16" s="5"/>
      <c r="H16" s="23"/>
      <c r="I16" s="23"/>
      <c r="J16" s="23"/>
      <c r="N16" s="1"/>
    </row>
    <row r="17" spans="2:14" ht="15" customHeight="1" thickBot="1" x14ac:dyDescent="0.3">
      <c r="B17" s="48"/>
      <c r="C17" s="49"/>
      <c r="D17" s="56"/>
      <c r="E17" s="1"/>
      <c r="F17" s="1"/>
      <c r="G17" s="5"/>
      <c r="H17" s="23"/>
      <c r="I17" s="23"/>
      <c r="J17" s="23"/>
      <c r="N17" s="1"/>
    </row>
    <row r="18" spans="2:14" ht="15" customHeight="1" thickBot="1" x14ac:dyDescent="0.3">
      <c r="B18" s="50" t="s">
        <v>0</v>
      </c>
      <c r="C18" s="65">
        <f>C8</f>
        <v>0</v>
      </c>
      <c r="D18" s="56"/>
      <c r="E18" s="11" t="s">
        <v>26</v>
      </c>
      <c r="F18" s="30" t="s">
        <v>27</v>
      </c>
      <c r="G18" s="31" t="s">
        <v>1</v>
      </c>
      <c r="H18" s="23"/>
      <c r="I18" s="23"/>
      <c r="J18" s="23"/>
      <c r="N18" s="1"/>
    </row>
    <row r="19" spans="2:14" ht="15" customHeight="1" x14ac:dyDescent="0.25">
      <c r="B19" s="50" t="s">
        <v>1</v>
      </c>
      <c r="C19" s="65">
        <f>F10*C8</f>
        <v>0</v>
      </c>
      <c r="D19" s="56"/>
      <c r="E19" s="33">
        <f>SUM(C8-20000)</f>
        <v>-20000</v>
      </c>
      <c r="F19" s="34">
        <f>SUM(E19)-(E19*(SUM(F16:F17)))</f>
        <v>-20000</v>
      </c>
      <c r="G19" s="35">
        <f>IF(F29="No",SUM(F19-C33), SUM((F19-C33)*(100%-F30)))</f>
        <v>-20000</v>
      </c>
      <c r="H19" s="23"/>
      <c r="I19" s="23"/>
      <c r="J19" s="23"/>
      <c r="N19" s="1"/>
    </row>
    <row r="20" spans="2:14" ht="15" customHeight="1" x14ac:dyDescent="0.25">
      <c r="B20" s="50" t="s">
        <v>29</v>
      </c>
      <c r="C20" s="65">
        <f>C11</f>
        <v>0</v>
      </c>
      <c r="D20" s="56"/>
      <c r="E20" s="36">
        <f>SUM(C8-15000)</f>
        <v>-15000</v>
      </c>
      <c r="F20" s="37">
        <f>SUM(E20)-(E20*(SUM(F16:F17)))</f>
        <v>-15000</v>
      </c>
      <c r="G20" s="38">
        <f>IF(F29="No",SUM(F20-C33), SUM((F20-C33)*(100%-F30)))</f>
        <v>-15000</v>
      </c>
      <c r="H20" s="23"/>
      <c r="I20" s="23"/>
      <c r="J20" s="23"/>
      <c r="N20" s="1"/>
    </row>
    <row r="21" spans="2:14" ht="15" customHeight="1" x14ac:dyDescent="0.25">
      <c r="B21" s="50" t="s">
        <v>30</v>
      </c>
      <c r="C21" s="65">
        <f>C12+C13+C15</f>
        <v>0</v>
      </c>
      <c r="D21" s="56"/>
      <c r="E21" s="36">
        <f>SUM(C8-10000)</f>
        <v>-10000</v>
      </c>
      <c r="F21" s="37">
        <f>SUM(E21)-(E21*(SUM(F16:F17)))</f>
        <v>-10000</v>
      </c>
      <c r="G21" s="38">
        <f>IF(F29="No",SUM(F21-C33), SUM((F21-C33)*(100%-F30)))</f>
        <v>-10000</v>
      </c>
      <c r="H21" s="23"/>
      <c r="I21" s="23"/>
      <c r="J21" s="23"/>
      <c r="N21" s="1"/>
    </row>
    <row r="22" spans="2:14" ht="15" customHeight="1" thickBot="1" x14ac:dyDescent="0.3">
      <c r="B22" s="50" t="str">
        <f>B15</f>
        <v>Resale Closing Costs</v>
      </c>
      <c r="C22" s="65">
        <f>C15</f>
        <v>0</v>
      </c>
      <c r="D22" s="56"/>
      <c r="E22" s="40">
        <f>SUM(C8-5000)</f>
        <v>-5000</v>
      </c>
      <c r="F22" s="41">
        <f>SUM(E22)-(E22*(SUM(F16:F17)))</f>
        <v>-5000</v>
      </c>
      <c r="G22" s="42">
        <f>IF(F29="No",SUM(F22-C33), SUM((F22-C33)*(100%-F30)))</f>
        <v>-5000</v>
      </c>
      <c r="H22" s="23"/>
      <c r="I22" s="23"/>
      <c r="J22" s="23"/>
      <c r="N22" s="1"/>
    </row>
    <row r="23" spans="2:14" ht="15" customHeight="1" thickBot="1" x14ac:dyDescent="0.3">
      <c r="B23" s="50" t="s">
        <v>31</v>
      </c>
      <c r="C23" s="51">
        <f>C18-C20-C21-C22-C19</f>
        <v>0</v>
      </c>
      <c r="D23" s="5"/>
      <c r="E23" s="75">
        <f>SUM(C8)</f>
        <v>0</v>
      </c>
      <c r="F23" s="76">
        <f>SUM(E23)-(E23*(SUM(F16:F17)))</f>
        <v>0</v>
      </c>
      <c r="G23" s="77">
        <f>IF(F29="No",SUM(F23-C33), SUM((F23-C33)*(100%-F30)))</f>
        <v>0</v>
      </c>
      <c r="H23" s="23"/>
      <c r="I23" s="23"/>
      <c r="J23" s="23"/>
      <c r="L23" s="1"/>
      <c r="N23" s="1"/>
    </row>
    <row r="24" spans="2:14" ht="15" customHeight="1" thickBot="1" x14ac:dyDescent="0.3">
      <c r="B24" s="5"/>
      <c r="C24" s="6"/>
      <c r="D24" s="62"/>
      <c r="E24" s="33">
        <f>SUM(C8+5000)</f>
        <v>5000</v>
      </c>
      <c r="F24" s="37">
        <f>SUM(E24)-(E24*(SUM(F16:F17)))</f>
        <v>5000</v>
      </c>
      <c r="G24" s="35">
        <f>IF(F29="No",SUM(F24-C33), SUM((F24-C33)*(100%-F30)))</f>
        <v>5000</v>
      </c>
      <c r="H24" s="23"/>
      <c r="I24" s="23"/>
      <c r="J24" s="23"/>
      <c r="L24" s="1"/>
      <c r="N24" s="1"/>
    </row>
    <row r="25" spans="2:14" ht="15" customHeight="1" thickBot="1" x14ac:dyDescent="0.3">
      <c r="B25" s="11" t="s">
        <v>19</v>
      </c>
      <c r="C25" s="72">
        <f>SUM(C8*F6)</f>
        <v>0</v>
      </c>
      <c r="D25" s="63"/>
      <c r="E25" s="36">
        <f>SUM(C8+10000)</f>
        <v>10000</v>
      </c>
      <c r="F25" s="37">
        <f>SUM(E25)-(E25*(SUM(F16:F17)))</f>
        <v>10000</v>
      </c>
      <c r="G25" s="38">
        <f>IF(F29="No",SUM(F25-C33), SUM((F25-C33)*(100%-F30)))</f>
        <v>10000</v>
      </c>
      <c r="H25" s="6"/>
      <c r="I25" s="6"/>
      <c r="J25" s="6"/>
      <c r="L25" s="1"/>
      <c r="N25" s="1"/>
    </row>
    <row r="26" spans="2:14" ht="15" customHeight="1" x14ac:dyDescent="0.25">
      <c r="B26" s="28" t="s">
        <v>2</v>
      </c>
      <c r="C26" s="29">
        <f>SUM(C25*F7)</f>
        <v>0</v>
      </c>
      <c r="D26" s="64"/>
      <c r="E26" s="36">
        <f>SUM(C8+15000)</f>
        <v>15000</v>
      </c>
      <c r="F26" s="37">
        <f>SUM(E26)-(E26*(SUM(F16:F17)))</f>
        <v>15000</v>
      </c>
      <c r="G26" s="38">
        <f>IF(F29="No",SUM(F26-C33), SUM((F26-C33)*(100%-F30)))</f>
        <v>15000</v>
      </c>
      <c r="H26" s="6"/>
      <c r="I26" s="6"/>
      <c r="J26" s="6"/>
      <c r="L26" s="1"/>
      <c r="N26" s="1"/>
    </row>
    <row r="27" spans="2:14" ht="15" customHeight="1" thickBot="1" x14ac:dyDescent="0.3">
      <c r="B27" s="22" t="s">
        <v>20</v>
      </c>
      <c r="C27" s="32">
        <f>SUM(((C25*F8)/12)*C7)</f>
        <v>0</v>
      </c>
      <c r="D27" s="56"/>
      <c r="E27" s="43">
        <f>SUM(C8+20000)</f>
        <v>20000</v>
      </c>
      <c r="F27" s="44">
        <f>SUM(E27)-(E27*(SUM(F16:F17)))</f>
        <v>20000</v>
      </c>
      <c r="G27" s="45">
        <f>IF(F29="No",SUM(F27-C33), SUM((F27-C33)*(100%-F30)))</f>
        <v>20000</v>
      </c>
      <c r="H27" s="6"/>
      <c r="I27" s="6"/>
      <c r="J27" s="6"/>
      <c r="L27" s="1"/>
      <c r="N27" s="1"/>
    </row>
    <row r="28" spans="2:14" ht="15" customHeight="1" thickBot="1" x14ac:dyDescent="0.3">
      <c r="B28" s="26" t="s">
        <v>21</v>
      </c>
      <c r="C28" s="78">
        <v>0</v>
      </c>
      <c r="D28" s="82" t="s">
        <v>32</v>
      </c>
      <c r="E28" s="7"/>
      <c r="F28" s="8"/>
      <c r="G28" s="5"/>
      <c r="H28" s="6"/>
      <c r="I28" s="6"/>
      <c r="J28" s="6"/>
      <c r="L28" s="1"/>
      <c r="N28" s="1"/>
    </row>
    <row r="29" spans="2:14" ht="15" customHeight="1" thickBot="1" x14ac:dyDescent="0.3">
      <c r="B29" s="5"/>
      <c r="C29" s="6"/>
      <c r="D29" s="63"/>
      <c r="E29" s="7"/>
      <c r="F29" s="27"/>
      <c r="G29" s="24"/>
      <c r="H29" s="6"/>
      <c r="I29" s="6"/>
      <c r="J29" s="6"/>
      <c r="L29" s="1"/>
      <c r="N29" s="1"/>
    </row>
    <row r="30" spans="2:14" ht="15" customHeight="1" x14ac:dyDescent="0.25">
      <c r="B30" s="20" t="s">
        <v>22</v>
      </c>
      <c r="C30" s="39">
        <f>SUM(C16-C25)</f>
        <v>0</v>
      </c>
      <c r="D30" s="63"/>
      <c r="E30" s="7"/>
      <c r="F30" s="27"/>
      <c r="G30" s="46"/>
      <c r="H30" s="6"/>
      <c r="I30" s="6"/>
      <c r="J30" s="6"/>
    </row>
    <row r="31" spans="2:14" ht="15" customHeight="1" thickBot="1" x14ac:dyDescent="0.3">
      <c r="B31" s="26" t="s">
        <v>23</v>
      </c>
      <c r="C31" s="58">
        <f>SUM(C26:C28)</f>
        <v>0</v>
      </c>
      <c r="D31" s="62"/>
      <c r="E31" s="7"/>
      <c r="F31" s="56"/>
      <c r="G31" s="5"/>
      <c r="H31" s="6"/>
      <c r="I31" s="6"/>
      <c r="J31" s="6"/>
    </row>
    <row r="32" spans="2:14" ht="15" customHeight="1" thickBot="1" x14ac:dyDescent="0.3">
      <c r="B32" s="7"/>
      <c r="C32" s="25"/>
      <c r="D32" s="64"/>
      <c r="E32" s="7"/>
      <c r="F32" s="57"/>
      <c r="G32" s="5"/>
      <c r="H32" s="6"/>
      <c r="I32" s="6"/>
      <c r="J32" s="6"/>
    </row>
    <row r="33" spans="2:10" ht="15" customHeight="1" thickBot="1" x14ac:dyDescent="0.3">
      <c r="B33" s="21" t="s">
        <v>3</v>
      </c>
      <c r="C33" s="73">
        <f>SUM(C16)</f>
        <v>0</v>
      </c>
      <c r="D33" s="64"/>
      <c r="E33" s="1"/>
      <c r="F33" s="1"/>
      <c r="G33" s="1"/>
      <c r="H33" s="6"/>
      <c r="I33" s="6"/>
      <c r="J33" s="6"/>
    </row>
    <row r="34" spans="2:10" ht="15" customHeight="1" thickBot="1" x14ac:dyDescent="0.3">
      <c r="B34" s="11" t="s">
        <v>9</v>
      </c>
      <c r="C34" s="74">
        <f>IFERROR(C33/C8,0)</f>
        <v>0</v>
      </c>
      <c r="D34" s="5"/>
      <c r="E34" s="1"/>
      <c r="F34" s="1"/>
      <c r="G34" s="1"/>
      <c r="H34" s="6"/>
      <c r="I34" s="6"/>
      <c r="J34" s="6"/>
    </row>
    <row r="35" spans="2:10" ht="15" customHeight="1" x14ac:dyDescent="0.25">
      <c r="B35" s="5"/>
      <c r="C35" s="6"/>
      <c r="D35" s="56"/>
      <c r="E35" s="1"/>
      <c r="F35" s="1"/>
      <c r="G35" s="1"/>
      <c r="H35" s="6"/>
      <c r="I35" s="6"/>
      <c r="J35" s="6"/>
    </row>
    <row r="36" spans="2:10" ht="15" customHeight="1" x14ac:dyDescent="0.25">
      <c r="D36" s="5"/>
      <c r="E36" s="1"/>
      <c r="F36" s="1"/>
      <c r="G36" s="1"/>
      <c r="H36" s="6"/>
      <c r="I36" s="6"/>
      <c r="J36" s="6"/>
    </row>
    <row r="37" spans="2:10" ht="15" customHeight="1" x14ac:dyDescent="0.25">
      <c r="D37" s="5"/>
      <c r="E37" s="1"/>
      <c r="F37" s="1"/>
      <c r="G37" s="1"/>
      <c r="H37" s="6"/>
      <c r="I37" s="6"/>
      <c r="J37" s="6"/>
    </row>
    <row r="38" spans="2:10" ht="15" customHeight="1" x14ac:dyDescent="0.25">
      <c r="B38" s="5"/>
      <c r="C38" s="6"/>
      <c r="D38" s="5"/>
      <c r="E38" s="1"/>
      <c r="F38" s="1"/>
      <c r="G38" s="1"/>
      <c r="H38" s="6"/>
      <c r="I38" s="6"/>
      <c r="J38" s="6"/>
    </row>
    <row r="39" spans="2:10" ht="15" customHeight="1" x14ac:dyDescent="0.25">
      <c r="B39" s="5"/>
      <c r="C39" s="6"/>
      <c r="D39" s="5"/>
      <c r="H39" s="6"/>
      <c r="I39" s="6"/>
      <c r="J39" s="6"/>
    </row>
    <row r="40" spans="2:10" ht="15" customHeight="1" x14ac:dyDescent="0.25">
      <c r="B40" s="5"/>
      <c r="C40" s="6"/>
    </row>
    <row r="41" spans="2:10" ht="15" customHeight="1" x14ac:dyDescent="0.25"/>
    <row r="42" spans="2:10" ht="15" customHeight="1" x14ac:dyDescent="0.25"/>
    <row r="43" spans="2:10" ht="15" customHeight="1" x14ac:dyDescent="0.25"/>
    <row r="44" spans="2:10" ht="15" customHeight="1" x14ac:dyDescent="0.25"/>
    <row r="45" spans="2:10" ht="15" customHeight="1" x14ac:dyDescent="0.25"/>
    <row r="46" spans="2:10" ht="15" customHeight="1" x14ac:dyDescent="0.25"/>
    <row r="47" spans="2:10" ht="15" customHeight="1" x14ac:dyDescent="0.25"/>
    <row r="48" spans="2:10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</sheetData>
  <dataValidations disablePrompts="1" count="1">
    <dataValidation type="list" allowBlank="1" showInputMessage="1" showErrorMessage="1" sqref="F29" xr:uid="{FE0984FA-B4C0-204B-AD97-F385C07C2D8F}">
      <formula1>$Z$7:$Z$8</formula1>
    </dataValidation>
  </dataValidations>
  <pageMargins left="0.7" right="0.7" top="0.75" bottom="0.75" header="0.3" footer="0.3"/>
  <pageSetup orientation="landscape" horizontalDpi="1200" verticalDpi="12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3917C-14AB-4711-9437-52DA2E4C6E45}">
  <dimension ref="A1:B16"/>
  <sheetViews>
    <sheetView tabSelected="1" workbookViewId="0">
      <selection activeCell="E6" sqref="E6"/>
    </sheetView>
  </sheetViews>
  <sheetFormatPr defaultRowHeight="15" x14ac:dyDescent="0.25"/>
  <cols>
    <col min="1" max="1" width="21.42578125" bestFit="1" customWidth="1"/>
    <col min="2" max="2" width="11.7109375" customWidth="1"/>
  </cols>
  <sheetData>
    <row r="1" spans="1:2" ht="19.5" thickBot="1" x14ac:dyDescent="0.35">
      <c r="A1" s="88" t="s">
        <v>34</v>
      </c>
      <c r="B1" s="89" t="s">
        <v>35</v>
      </c>
    </row>
    <row r="2" spans="1:2" x14ac:dyDescent="0.25">
      <c r="A2" s="90" t="s">
        <v>36</v>
      </c>
      <c r="B2" s="91"/>
    </row>
    <row r="3" spans="1:2" x14ac:dyDescent="0.25">
      <c r="A3" s="92" t="s">
        <v>37</v>
      </c>
      <c r="B3" s="93"/>
    </row>
    <row r="4" spans="1:2" x14ac:dyDescent="0.25">
      <c r="A4" s="92" t="s">
        <v>38</v>
      </c>
      <c r="B4" s="93"/>
    </row>
    <row r="5" spans="1:2" x14ac:dyDescent="0.25">
      <c r="A5" s="92" t="s">
        <v>39</v>
      </c>
      <c r="B5" s="93"/>
    </row>
    <row r="6" spans="1:2" x14ac:dyDescent="0.25">
      <c r="A6" s="92" t="s">
        <v>40</v>
      </c>
      <c r="B6" s="93"/>
    </row>
    <row r="7" spans="1:2" x14ac:dyDescent="0.25">
      <c r="A7" s="92" t="s">
        <v>41</v>
      </c>
      <c r="B7" s="93"/>
    </row>
    <row r="8" spans="1:2" x14ac:dyDescent="0.25">
      <c r="A8" s="92" t="s">
        <v>42</v>
      </c>
      <c r="B8" s="93"/>
    </row>
    <row r="9" spans="1:2" x14ac:dyDescent="0.25">
      <c r="A9" s="92" t="s">
        <v>43</v>
      </c>
      <c r="B9" s="93"/>
    </row>
    <row r="10" spans="1:2" x14ac:dyDescent="0.25">
      <c r="A10" s="92" t="s">
        <v>44</v>
      </c>
      <c r="B10" s="93"/>
    </row>
    <row r="11" spans="1:2" x14ac:dyDescent="0.25">
      <c r="A11" s="92" t="s">
        <v>45</v>
      </c>
      <c r="B11" s="93"/>
    </row>
    <row r="12" spans="1:2" x14ac:dyDescent="0.25">
      <c r="A12" s="92" t="s">
        <v>46</v>
      </c>
      <c r="B12" s="93"/>
    </row>
    <row r="13" spans="1:2" x14ac:dyDescent="0.25">
      <c r="A13" s="94" t="s">
        <v>47</v>
      </c>
      <c r="B13" s="95"/>
    </row>
    <row r="14" spans="1:2" x14ac:dyDescent="0.25">
      <c r="A14" s="96" t="s">
        <v>48</v>
      </c>
      <c r="B14" s="97">
        <f>SUM(B2:B13)</f>
        <v>0</v>
      </c>
    </row>
    <row r="15" spans="1:2" x14ac:dyDescent="0.25">
      <c r="A15" s="92" t="s">
        <v>49</v>
      </c>
      <c r="B15" s="98">
        <f>B14*0.15</f>
        <v>0</v>
      </c>
    </row>
    <row r="16" spans="1:2" ht="15.75" thickBot="1" x14ac:dyDescent="0.3">
      <c r="A16" s="99" t="s">
        <v>50</v>
      </c>
      <c r="B16" s="100">
        <f>SUM(B14:B15)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FLIP CALCULATOR</vt:lpstr>
      <vt:lpstr>Repair Budget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Jake</dc:creator>
  <cp:lastModifiedBy>Wesley Cooke</cp:lastModifiedBy>
  <cp:lastPrinted>2024-01-30T17:06:54Z</cp:lastPrinted>
  <dcterms:created xsi:type="dcterms:W3CDTF">2015-05-21T04:58:42Z</dcterms:created>
  <dcterms:modified xsi:type="dcterms:W3CDTF">2024-02-23T18:39:35Z</dcterms:modified>
</cp:coreProperties>
</file>